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A2E8FF26-3FCE-4C31-BD75-B9091F0CAFB0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Fibroblast(1)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H3" i="6"/>
  <c r="O5" i="6" l="1"/>
  <c r="L5" i="6"/>
  <c r="H5" i="6" l="1"/>
  <c r="H13" i="6" l="1"/>
  <c r="H18" i="6" l="1"/>
  <c r="H22" i="6"/>
  <c r="L20" i="6" s="1"/>
  <c r="H19" i="6"/>
  <c r="H16" i="6"/>
  <c r="H14" i="6"/>
  <c r="H17" i="6" s="1"/>
  <c r="H29" i="6" l="1"/>
  <c r="H20" i="6"/>
  <c r="L21" i="6" s="1"/>
  <c r="O20" i="6"/>
  <c r="J20" i="6" s="1"/>
  <c r="O30" i="6"/>
  <c r="O29" i="6"/>
  <c r="L24" i="6" l="1"/>
  <c r="O27" i="6"/>
  <c r="O23" i="6"/>
  <c r="L23" i="6"/>
  <c r="H23" i="6"/>
  <c r="O21" i="6"/>
  <c r="O17" i="6"/>
  <c r="L15" i="6"/>
  <c r="H15" i="6" l="1"/>
  <c r="O26" i="6"/>
  <c r="L28" i="6"/>
  <c r="L30" i="6"/>
  <c r="J30" i="6" s="1"/>
  <c r="J21" i="6"/>
  <c r="H21" i="6"/>
  <c r="O24" i="6" s="1"/>
  <c r="J24" i="6" s="1"/>
  <c r="H24" i="6"/>
  <c r="J23" i="6"/>
  <c r="L17" i="6"/>
  <c r="J17" i="6" s="1"/>
  <c r="O15" i="6"/>
  <c r="J15" i="6" s="1"/>
  <c r="L29" i="6"/>
  <c r="J29" i="6" s="1"/>
  <c r="J28" i="6" l="1"/>
  <c r="O25" i="6"/>
  <c r="H25" i="6"/>
  <c r="H28" i="6" s="1"/>
  <c r="L25" i="6"/>
  <c r="H30" i="6" l="1"/>
  <c r="O28" i="6"/>
  <c r="H27" i="6"/>
  <c r="L27" i="6"/>
  <c r="J27" i="6" s="1"/>
  <c r="L26" i="6"/>
  <c r="J26" i="6" s="1"/>
  <c r="H26" i="6"/>
  <c r="J25" i="6"/>
</calcChain>
</file>

<file path=xl/sharedStrings.xml><?xml version="1.0" encoding="utf-8"?>
<sst xmlns="http://schemas.openxmlformats.org/spreadsheetml/2006/main" count="221" uniqueCount="107">
  <si>
    <t>mL</t>
  </si>
  <si>
    <t>Mx/mL</t>
  </si>
  <si>
    <t>Mx</t>
  </si>
  <si>
    <t>n</t>
  </si>
  <si>
    <t>=</t>
  </si>
  <si>
    <t>/</t>
  </si>
  <si>
    <t>Control</t>
  </si>
  <si>
    <t>x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</si>
  <si>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</si>
  <si>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</si>
  <si>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</si>
  <si>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</si>
  <si>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</si>
  <si>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</si>
  <si>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</si>
  <si>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r>
      <rPr>
        <i/>
        <sz val="11"/>
        <color theme="1"/>
        <rFont val="Calibri"/>
        <family val="2"/>
        <scheme val="minor"/>
      </rPr>
      <t xml:space="preserve">V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stopper capillary</t>
    </r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</si>
  <si>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</si>
  <si>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</si>
  <si>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</si>
  <si>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</si>
  <si>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</si>
  <si>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</si>
  <si>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</si>
  <si>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Comment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</si>
  <si>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</si>
  <si>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</si>
  <si>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</si>
  <si>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</si>
  <si>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</si>
  <si>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</si>
  <si>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</si>
  <si>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</si>
  <si>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</si>
  <si>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</si>
  <si>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</si>
  <si>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</si>
  <si>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</si>
  <si>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</si>
  <si>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</si>
  <si>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</si>
  <si>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</si>
  <si>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</si>
  <si>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</si>
  <si>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</si>
  <si>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</si>
  <si>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</si>
  <si>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</si>
  <si>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</si>
  <si>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</si>
  <si>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</si>
  <si>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</si>
  <si>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t>cell-count concentration in experimental chamber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</si>
  <si>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</si>
  <si>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 xml:space="preserve">cell-count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</si>
  <si>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t>volume of cell suspension σ</t>
  </si>
  <si>
    <r>
      <t xml:space="preserve">cell-count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</si>
  <si>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t>cell-count in cell count subsample from σ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</si>
  <si>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</si>
  <si>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</si>
  <si>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</si>
  <si>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t>For additions of cells by pipette</t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</si>
  <si>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</si>
  <si>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</si>
  <si>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</si>
  <si>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First cell suspension to respirometric stock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</si>
  <si>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</si>
  <si>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</si>
  <si>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</si>
  <si>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</si>
  <si>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</si>
  <si>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</si>
  <si>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</si>
  <si>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</si>
  <si>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</si>
  <si>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</si>
  <si>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</si>
  <si>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Edit respirometric settings</t>
  </si>
  <si>
    <r>
      <t xml:space="preserve">Edit cell suspension volumes </t>
    </r>
    <r>
      <rPr>
        <b/>
        <sz val="11"/>
        <color theme="1"/>
        <rFont val="Cambria"/>
        <family val="1"/>
      </rPr>
      <t>σ</t>
    </r>
  </si>
  <si>
    <t>Edit cell count result</t>
  </si>
  <si>
    <r>
      <t xml:space="preserve">fixed 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</si>
  <si>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t>volume of cell suspension σ; from pre-experimental concept</t>
  </si>
  <si>
    <t>IV. Cell suspension J, respirometric stock</t>
  </si>
  <si>
    <t>Edit</t>
  </si>
  <si>
    <t>Results</t>
  </si>
  <si>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 depends 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</si>
  <si>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t>HEK cell count 15 Mx from σ, minimum cell harvest 12 Mx</t>
  </si>
  <si>
    <t>total volume before subsampling from chamber and closing chamber</t>
  </si>
  <si>
    <t>2. Excess volume that is subsampled or expelled into the stopper receptacle.</t>
  </si>
  <si>
    <r>
      <t xml:space="preserve">3.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>, a quantity of respirometric design.</t>
    </r>
  </si>
  <si>
    <r>
      <t xml:space="preserve">6. Maximize, but decrease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libri"/>
        <family val="2"/>
        <scheme val="minor"/>
      </rPr>
      <t>σ</t>
    </r>
    <r>
      <rPr>
        <sz val="11"/>
        <color rgb="FF00CCFF"/>
        <rFont val="Calibri"/>
        <family val="2"/>
        <scheme val="minor"/>
      </rPr>
      <t xml:space="preserve"> if Δ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libri"/>
        <family val="2"/>
        <scheme val="minor"/>
      </rPr>
      <t>J</t>
    </r>
    <r>
      <rPr>
        <sz val="11"/>
        <color rgb="FF00CCFF"/>
        <rFont val="Calibri"/>
        <family val="2"/>
        <scheme val="minor"/>
      </rPr>
      <t xml:space="preserve"> is negative at minimum cell harvest.</t>
    </r>
  </si>
  <si>
    <t>5. Test with minimum expected cell harvest; total cells available (min 12 Mx).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</si>
  <si>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</si>
  <si>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r>
      <t xml:space="preserve">1. Select 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 of 0.5-mL or 2.0-mL O2k chamber</t>
    </r>
  </si>
  <si>
    <r>
      <t xml:space="preserve">Pipetting cells into open chamber </t>
    </r>
    <r>
      <rPr>
        <b/>
        <i/>
        <sz val="11"/>
        <color theme="1"/>
        <rFont val="Calibri"/>
        <family val="2"/>
        <scheme val="minor"/>
      </rPr>
      <t>V</t>
    </r>
    <r>
      <rPr>
        <b/>
        <vertAlign val="superscript"/>
        <sz val="11"/>
        <color theme="1"/>
        <rFont val="Calibri"/>
        <family val="2"/>
        <scheme val="minor"/>
      </rPr>
      <t>#</t>
    </r>
    <r>
      <rPr>
        <b/>
        <sz val="11"/>
        <color theme="1"/>
        <rFont val="Calibri"/>
        <family val="2"/>
        <scheme val="minor"/>
      </rPr>
      <t>-</t>
    </r>
    <r>
      <rPr>
        <b/>
        <i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J.</t>
    </r>
    <r>
      <rPr>
        <b/>
        <i/>
        <vertAlign val="subscript"/>
        <sz val="11"/>
        <color theme="1"/>
        <rFont val="Calibri"/>
        <family val="2"/>
        <scheme val="minor"/>
      </rPr>
      <t>i</t>
    </r>
  </si>
  <si>
    <t>experimental chamber volume</t>
  </si>
  <si>
    <t>V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</si>
  <si>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excess</t>
    </r>
  </si>
  <si>
    <r>
      <t xml:space="preserve">excess volume: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 xml:space="preserve">Stopper capillary </t>
    </r>
    <r>
      <rPr>
        <sz val="11"/>
        <color theme="1"/>
        <rFont val="Calibri"/>
        <family val="2"/>
        <scheme val="minor"/>
      </rPr>
      <t>+ sampling + waste</t>
    </r>
  </si>
  <si>
    <r>
      <t>V</t>
    </r>
    <r>
      <rPr>
        <vertAlign val="subscript"/>
        <sz val="11"/>
        <color theme="1"/>
        <rFont val="Calibri"/>
        <family val="2"/>
        <scheme val="minor"/>
      </rPr>
      <t>excess</t>
    </r>
  </si>
  <si>
    <r>
      <rPr>
        <i/>
        <sz val="11"/>
        <color theme="1"/>
        <rFont val="Calibri"/>
        <family val="2"/>
        <scheme val="minor"/>
      </rPr>
      <t xml:space="preserve">V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excess</t>
    </r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</si>
  <si>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</si>
  <si>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</si>
  <si>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</si>
  <si>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</si>
  <si>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</si>
  <si>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 xml:space="preserve"> in open 0.5-mL or 2.0-mL O2k chamber</t>
    </r>
  </si>
  <si>
    <r>
      <t xml:space="preserve">4. Aim at </t>
    </r>
    <r>
      <rPr>
        <i/>
        <sz val="11"/>
        <color rgb="FF00B050"/>
        <rFont val="Calibri"/>
        <family val="2"/>
        <scheme val="minor"/>
      </rPr>
      <t>V</t>
    </r>
    <r>
      <rPr>
        <vertAlign val="superscript"/>
        <sz val="11"/>
        <color rgb="FF00B050"/>
        <rFont val="Calibri"/>
        <family val="2"/>
        <scheme val="minor"/>
      </rPr>
      <t>#</t>
    </r>
    <r>
      <rPr>
        <sz val="11"/>
        <color rgb="FF00B050"/>
        <rFont val="Calibri"/>
        <family val="2"/>
        <scheme val="minor"/>
      </rPr>
      <t>/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</t>
    </r>
    <r>
      <rPr>
        <i/>
        <vertAlign val="subscript"/>
        <sz val="11"/>
        <color rgb="FF00B050"/>
        <rFont val="Calibri"/>
        <family val="2"/>
        <scheme val="minor"/>
      </rPr>
      <t>i</t>
    </r>
    <r>
      <rPr>
        <sz val="11"/>
        <color rgb="FF00B050"/>
        <rFont val="Calibri"/>
        <family val="2"/>
        <scheme val="minor"/>
      </rPr>
      <t xml:space="preserve"> dilution </t>
    </r>
    <r>
      <rPr>
        <sz val="11"/>
        <color rgb="FF00B050"/>
        <rFont val="Calibri"/>
        <family val="2"/>
      </rPr>
      <t>≈2; i</t>
    </r>
    <r>
      <rPr>
        <sz val="11"/>
        <color rgb="FF00B050"/>
        <rFont val="Calibri"/>
        <family val="2"/>
        <scheme val="minor"/>
      </rPr>
      <t xml:space="preserve">ncrease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</t>
    </r>
    <r>
      <rPr>
        <i/>
        <vertAlign val="subscript"/>
        <sz val="11"/>
        <color rgb="FF00B050"/>
        <rFont val="Calibri"/>
        <family val="2"/>
        <scheme val="minor"/>
      </rPr>
      <t>i</t>
    </r>
    <r>
      <rPr>
        <sz val="11"/>
        <color rgb="FF00B050"/>
        <rFont val="Calibri"/>
        <family val="2"/>
        <scheme val="minor"/>
      </rPr>
      <t xml:space="preserve"> if Δ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</t>
    </r>
    <r>
      <rPr>
        <sz val="11"/>
        <color rgb="FF00B050"/>
        <rFont val="Calibri"/>
        <family val="2"/>
        <scheme val="minor"/>
      </rPr>
      <t xml:space="preserve"> is negative.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</si>
</sst>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3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"/>
      <family val="2"/>
      <scheme val="minor"/>
    </font>
    <font>
      <i/>
      <vertAlign val="subscript"/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libri"/>
      <family val="2"/>
      <scheme val="minor"/>
    </font>
    <font>
      <sz val="11"/>
      <color rgb="FFFF9900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rgb="FF00B050"/>
      </left>
      <right/>
      <top style="double">
        <color rgb="FF00B050"/>
      </top>
      <bottom style="medium">
        <color indexed="64"/>
      </bottom>
      <diagonal/>
    </border>
    <border>
      <left/>
      <right/>
      <top style="double">
        <color rgb="FF00B050"/>
      </top>
      <bottom style="medium">
        <color indexed="64"/>
      </bottom>
      <diagonal/>
    </border>
    <border>
      <left/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/>
      <top style="double">
        <color indexed="64"/>
      </top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5" fillId="4" borderId="2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24" fillId="0" borderId="0" xfId="0" applyNumberFormat="1" applyFont="1" applyFill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</xf>
    <xf numFmtId="2" fontId="0" fillId="0" borderId="1" xfId="0" applyNumberForma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vertical="center"/>
    </xf>
    <xf numFmtId="2" fontId="0" fillId="0" borderId="0" xfId="0" applyNumberFormat="1" applyFill="1" applyBorder="1" applyAlignment="1" applyProtection="1">
      <alignment vertical="center"/>
    </xf>
    <xf numFmtId="2" fontId="17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2" fontId="0" fillId="0" borderId="4" xfId="0" applyNumberFormat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2" fontId="5" fillId="5" borderId="0" xfId="0" applyNumberFormat="1" applyFont="1" applyFill="1" applyBorder="1" applyAlignment="1" applyProtection="1">
      <alignment vertical="center"/>
      <protection locked="0"/>
    </xf>
    <xf numFmtId="2" fontId="5" fillId="6" borderId="13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17" fillId="0" borderId="3" xfId="0" applyFont="1" applyFill="1" applyBorder="1" applyAlignment="1" applyProtection="1">
      <alignment vertical="center"/>
      <protection locked="0"/>
    </xf>
    <xf numFmtId="0" fontId="21" fillId="0" borderId="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2" fontId="5" fillId="6" borderId="0" xfId="0" applyNumberFormat="1" applyFont="1" applyFill="1" applyAlignment="1">
      <alignment vertical="center"/>
    </xf>
    <xf numFmtId="0" fontId="0" fillId="0" borderId="10" xfId="0" applyBorder="1" applyAlignment="1">
      <alignment vertical="center"/>
    </xf>
    <xf numFmtId="164" fontId="5" fillId="3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3" xfId="0" applyNumberFormat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FF"/>
      <color rgb="FFFF99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8</xdr:row>
      <xdr:rowOff>0</xdr:rowOff>
    </xdr:from>
    <xdr:to>
      <xdr:col>27</xdr:col>
      <xdr:colOff>565929</xdr:colOff>
      <xdr:row>29</xdr:row>
      <xdr:rowOff>195446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887957A-1612-410F-88FF-7424E1255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2800" y="1567543"/>
          <a:ext cx="8577815" cy="431024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CBA3-0FD9-4D31-8FDA-0FD1E8002CBB}">
  <dimension ref="A1:T47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35" sqref="J35"/>
    </sheetView>
  </sheetViews>
  <sheetFormatPr baseColWidth="10" defaultRowHeight="14.4" x14ac:dyDescent="0.3"/>
  <cols>
    <col min="1" max="1" width="7.77734375" style="4" customWidth="1"/>
    <col min="2" max="2" width="31.21875" style="4" customWidth="1"/>
    <col min="3" max="3" width="5" style="25" customWidth="1"/>
    <col min="4" max="4" width="67.44140625" style="4" customWidth="1"/>
    <col min="5" max="5" width="8.33203125" style="4" customWidth="1"/>
    <col min="6" max="6" width="2.5546875" style="25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5" customWidth="1"/>
    <col min="15" max="16" width="7.21875" style="4" customWidth="1"/>
    <col min="17" max="17" width="68.77734375" style="3" customWidth="1"/>
    <col min="18" max="18" width="12.5546875" style="4" customWidth="1"/>
    <col min="19" max="16384" width="11.5546875" style="4"/>
  </cols>
  <sheetData>
    <row r="1" spans="1:19" s="3" customFormat="1" ht="15.6" customHeight="1" thickBot="1" x14ac:dyDescent="0.35">
      <c r="B1" s="46" t="s">
        <v>93</v>
      </c>
      <c r="C1" s="8"/>
      <c r="D1" s="109" t="s">
        <v>85</v>
      </c>
      <c r="E1" s="2"/>
      <c r="F1" s="8"/>
      <c r="G1" s="2"/>
      <c r="H1" s="46"/>
      <c r="I1" s="2"/>
      <c r="J1" s="2"/>
      <c r="K1" s="2"/>
      <c r="L1" s="2"/>
      <c r="M1" s="2"/>
      <c r="N1" s="8"/>
      <c r="O1" s="2"/>
      <c r="P1" s="2"/>
      <c r="Q1" s="2"/>
    </row>
    <row r="2" spans="1:19" s="3" customFormat="1" ht="15.6" customHeight="1" thickTop="1" thickBot="1" x14ac:dyDescent="0.35">
      <c r="A2" s="90" t="s">
        <v>82</v>
      </c>
      <c r="B2" s="56"/>
      <c r="C2" s="57"/>
      <c r="D2" s="58" t="s">
        <v>9</v>
      </c>
      <c r="E2" s="58" t="s">
        <v>10</v>
      </c>
      <c r="F2" s="57" t="s">
        <v>4</v>
      </c>
      <c r="G2" s="58" t="s">
        <v>11</v>
      </c>
      <c r="H2" s="59" t="s">
        <v>82</v>
      </c>
      <c r="I2" s="58" t="s">
        <v>13</v>
      </c>
      <c r="J2" s="58"/>
      <c r="K2" s="58"/>
      <c r="L2" s="58"/>
      <c r="M2" s="58"/>
      <c r="N2" s="57"/>
      <c r="O2" s="58"/>
      <c r="P2" s="60"/>
      <c r="Q2" s="2" t="s">
        <v>23</v>
      </c>
      <c r="R2" s="2"/>
    </row>
    <row r="3" spans="1:19" s="3" customFormat="1" ht="15.6" customHeight="1" thickTop="1" x14ac:dyDescent="0.3">
      <c r="A3" s="91"/>
      <c r="B3" s="61" t="s">
        <v>76</v>
      </c>
      <c r="C3" s="8"/>
      <c r="D3" s="4" t="s">
        <v>94</v>
      </c>
      <c r="E3" s="129" t="s">
        <v>95</v>
      </c>
      <c r="F3" s="8" t="s">
        <v>4</v>
      </c>
      <c r="G3" s="2" t="s">
        <v>15</v>
      </c>
      <c r="H3" s="134">
        <f>L3</f>
        <v>0.5</v>
      </c>
      <c r="I3" s="131" t="s">
        <v>0</v>
      </c>
      <c r="J3" s="4"/>
      <c r="K3" s="4" t="s">
        <v>4</v>
      </c>
      <c r="L3" s="132">
        <v>0.5</v>
      </c>
      <c r="M3" s="4" t="s">
        <v>0</v>
      </c>
      <c r="N3" s="25" t="s">
        <v>16</v>
      </c>
      <c r="O3" s="132">
        <v>2</v>
      </c>
      <c r="P3" s="133" t="s">
        <v>0</v>
      </c>
      <c r="Q3" s="130" t="s">
        <v>92</v>
      </c>
    </row>
    <row r="4" spans="1:19" s="3" customFormat="1" ht="15.6" customHeight="1" x14ac:dyDescent="0.3">
      <c r="A4" s="91"/>
      <c r="B4" s="128"/>
      <c r="C4" s="8"/>
      <c r="D4" s="4" t="s">
        <v>97</v>
      </c>
      <c r="E4" s="129" t="s">
        <v>98</v>
      </c>
      <c r="F4" s="8"/>
      <c r="G4" s="2"/>
      <c r="H4" s="134">
        <f>L4</f>
        <v>0.04</v>
      </c>
      <c r="I4" s="131" t="s">
        <v>0</v>
      </c>
      <c r="J4" s="4"/>
      <c r="K4" s="4"/>
      <c r="L4" s="4">
        <v>0.04</v>
      </c>
      <c r="M4" s="4" t="s">
        <v>0</v>
      </c>
      <c r="N4" s="25" t="s">
        <v>16</v>
      </c>
      <c r="O4" s="4">
        <v>8.5000000000000006E-2</v>
      </c>
      <c r="P4" s="133" t="s">
        <v>0</v>
      </c>
      <c r="Q4" s="119" t="s">
        <v>87</v>
      </c>
    </row>
    <row r="5" spans="1:19" s="3" customFormat="1" ht="15.6" customHeight="1" x14ac:dyDescent="0.3">
      <c r="A5" s="91"/>
      <c r="B5" s="128"/>
      <c r="C5" s="8"/>
      <c r="D5" s="2" t="s">
        <v>86</v>
      </c>
      <c r="E5" s="129" t="s">
        <v>91</v>
      </c>
      <c r="F5" s="8" t="s">
        <v>4</v>
      </c>
      <c r="G5" s="4" t="s">
        <v>96</v>
      </c>
      <c r="H5" s="135">
        <f>H3+H4</f>
        <v>0.54</v>
      </c>
      <c r="I5" s="131" t="s">
        <v>0</v>
      </c>
      <c r="J5" s="4"/>
      <c r="K5" s="4"/>
      <c r="L5" s="136">
        <f>L3+L4</f>
        <v>0.54</v>
      </c>
      <c r="M5" s="137" t="s">
        <v>0</v>
      </c>
      <c r="N5" s="138" t="s">
        <v>16</v>
      </c>
      <c r="O5" s="136">
        <f>O3+O4</f>
        <v>2.085</v>
      </c>
      <c r="P5" s="139" t="s">
        <v>0</v>
      </c>
      <c r="Q5" s="118"/>
    </row>
    <row r="6" spans="1:19" s="3" customFormat="1" ht="15.6" customHeight="1" thickBot="1" x14ac:dyDescent="0.35">
      <c r="A6" s="91"/>
      <c r="B6" s="63"/>
      <c r="C6" s="8"/>
      <c r="D6" s="2" t="s">
        <v>51</v>
      </c>
      <c r="E6" s="2" t="s">
        <v>8</v>
      </c>
      <c r="F6" s="8" t="s">
        <v>4</v>
      </c>
      <c r="G6" s="2" t="s">
        <v>19</v>
      </c>
      <c r="H6" s="105">
        <v>1.5</v>
      </c>
      <c r="I6" s="50" t="s">
        <v>1</v>
      </c>
      <c r="J6" s="2"/>
      <c r="K6" s="2"/>
      <c r="L6" s="2"/>
      <c r="M6" s="2"/>
      <c r="N6" s="8"/>
      <c r="O6" s="2"/>
      <c r="P6" s="62"/>
      <c r="Q6" s="119" t="s">
        <v>88</v>
      </c>
    </row>
    <row r="7" spans="1:19" s="3" customFormat="1" ht="15.6" customHeight="1" thickTop="1" thickBot="1" x14ac:dyDescent="0.35">
      <c r="A7" s="91"/>
      <c r="B7" s="63"/>
      <c r="C7" s="8"/>
      <c r="D7" s="2" t="s">
        <v>52</v>
      </c>
      <c r="E7" s="14" t="s">
        <v>33</v>
      </c>
      <c r="F7" s="8"/>
      <c r="G7" s="2"/>
      <c r="H7" s="105">
        <v>0.2</v>
      </c>
      <c r="I7" s="50" t="s">
        <v>0</v>
      </c>
      <c r="J7" s="2"/>
      <c r="K7" s="2"/>
      <c r="L7" s="15">
        <v>0.1</v>
      </c>
      <c r="M7" s="2" t="s">
        <v>0</v>
      </c>
      <c r="N7" s="8" t="s">
        <v>58</v>
      </c>
      <c r="O7" s="15">
        <v>2.1</v>
      </c>
      <c r="P7" s="62" t="s">
        <v>0</v>
      </c>
      <c r="Q7" s="120" t="s">
        <v>106</v>
      </c>
    </row>
    <row r="8" spans="1:19" s="3" customFormat="1" ht="15.6" customHeight="1" thickTop="1" x14ac:dyDescent="0.3">
      <c r="A8" s="91"/>
      <c r="B8" s="64" t="s">
        <v>77</v>
      </c>
      <c r="C8" s="8"/>
      <c r="D8" s="2" t="s">
        <v>80</v>
      </c>
      <c r="E8" s="2" t="s">
        <v>27</v>
      </c>
      <c r="F8" s="8"/>
      <c r="G8" s="2"/>
      <c r="H8" s="106">
        <v>0.95</v>
      </c>
      <c r="I8" s="51" t="s">
        <v>0</v>
      </c>
      <c r="J8" s="9"/>
      <c r="K8" s="8"/>
      <c r="L8" s="8"/>
      <c r="M8" s="8"/>
      <c r="N8" s="8"/>
      <c r="O8" s="8"/>
      <c r="P8" s="65"/>
      <c r="Q8" s="121" t="s">
        <v>89</v>
      </c>
    </row>
    <row r="9" spans="1:19" s="3" customFormat="1" ht="15.6" customHeight="1" x14ac:dyDescent="0.3">
      <c r="A9" s="91"/>
      <c r="B9" s="66"/>
      <c r="C9" s="8"/>
      <c r="D9" s="2" t="s">
        <v>79</v>
      </c>
      <c r="E9" s="2" t="s">
        <v>38</v>
      </c>
      <c r="F9" s="8"/>
      <c r="G9" s="2"/>
      <c r="H9" s="107">
        <v>0.05</v>
      </c>
      <c r="I9" s="51" t="s">
        <v>0</v>
      </c>
      <c r="J9" s="9"/>
      <c r="K9" s="2"/>
      <c r="L9" s="9"/>
      <c r="M9" s="9"/>
      <c r="N9" s="8"/>
      <c r="O9" s="9"/>
      <c r="P9" s="67"/>
      <c r="Q9" s="122"/>
    </row>
    <row r="10" spans="1:19" s="3" customFormat="1" ht="15.6" customHeight="1" thickBot="1" x14ac:dyDescent="0.35">
      <c r="A10" s="91"/>
      <c r="B10" s="68" t="s">
        <v>78</v>
      </c>
      <c r="C10" s="70"/>
      <c r="D10" s="69" t="s">
        <v>75</v>
      </c>
      <c r="E10" s="69" t="s">
        <v>29</v>
      </c>
      <c r="F10" s="70" t="s">
        <v>4</v>
      </c>
      <c r="G10" s="69" t="s">
        <v>31</v>
      </c>
      <c r="H10" s="108">
        <v>4</v>
      </c>
      <c r="I10" s="71" t="s">
        <v>2</v>
      </c>
      <c r="J10" s="72"/>
      <c r="K10" s="69"/>
      <c r="L10" s="73"/>
      <c r="M10" s="73"/>
      <c r="N10" s="70"/>
      <c r="O10" s="74"/>
      <c r="P10" s="75"/>
      <c r="Q10" s="120" t="s">
        <v>90</v>
      </c>
      <c r="R10" s="110"/>
      <c r="S10" s="110"/>
    </row>
    <row r="11" spans="1:19" s="3" customFormat="1" ht="15.6" customHeight="1" thickTop="1" thickBot="1" x14ac:dyDescent="0.35">
      <c r="B11" s="2"/>
    </row>
    <row r="12" spans="1:19" s="3" customFormat="1" ht="15.6" customHeight="1" thickTop="1" thickBot="1" x14ac:dyDescent="0.35">
      <c r="A12" s="86" t="s">
        <v>83</v>
      </c>
      <c r="B12" s="76"/>
      <c r="C12" s="77" t="s">
        <v>14</v>
      </c>
      <c r="D12" s="78" t="s">
        <v>9</v>
      </c>
      <c r="E12" s="78" t="s">
        <v>10</v>
      </c>
      <c r="F12" s="77" t="s">
        <v>4</v>
      </c>
      <c r="G12" s="78" t="s">
        <v>11</v>
      </c>
      <c r="H12" s="79" t="s">
        <v>12</v>
      </c>
      <c r="I12" s="78" t="s">
        <v>13</v>
      </c>
      <c r="J12" s="78" t="s">
        <v>6</v>
      </c>
      <c r="K12" s="78"/>
      <c r="L12" s="78"/>
      <c r="M12" s="78"/>
      <c r="N12" s="77"/>
      <c r="O12" s="78"/>
      <c r="P12" s="80"/>
      <c r="Q12" s="111"/>
    </row>
    <row r="13" spans="1:19" s="3" customFormat="1" ht="15.6" customHeight="1" x14ac:dyDescent="0.3">
      <c r="B13" s="81" t="s">
        <v>74</v>
      </c>
      <c r="C13" s="5" t="s">
        <v>20</v>
      </c>
      <c r="D13" s="2" t="s">
        <v>86</v>
      </c>
      <c r="E13" s="129" t="s">
        <v>91</v>
      </c>
      <c r="F13" s="25" t="s">
        <v>4</v>
      </c>
      <c r="G13" s="4" t="s">
        <v>99</v>
      </c>
      <c r="H13" s="92">
        <f>H5</f>
        <v>0.54</v>
      </c>
      <c r="I13" s="49" t="s">
        <v>0</v>
      </c>
      <c r="J13" s="6"/>
      <c r="K13" s="6"/>
      <c r="L13" s="45"/>
      <c r="M13" s="6"/>
      <c r="N13" s="7"/>
      <c r="O13" s="45"/>
      <c r="P13" s="6"/>
      <c r="Q13" s="141" t="s">
        <v>105</v>
      </c>
    </row>
    <row r="14" spans="1:19" s="3" customFormat="1" ht="15.6" customHeight="1" x14ac:dyDescent="0.3">
      <c r="B14" s="36"/>
      <c r="C14" s="5" t="s">
        <v>21</v>
      </c>
      <c r="D14" s="6" t="s">
        <v>51</v>
      </c>
      <c r="E14" s="6" t="s">
        <v>8</v>
      </c>
      <c r="F14" s="7" t="s">
        <v>4</v>
      </c>
      <c r="G14" s="2" t="s">
        <v>19</v>
      </c>
      <c r="H14" s="92">
        <f>H6</f>
        <v>1.5</v>
      </c>
      <c r="I14" s="49" t="s">
        <v>1</v>
      </c>
      <c r="J14" s="6"/>
      <c r="K14" s="6"/>
      <c r="L14" s="6"/>
      <c r="M14" s="6"/>
      <c r="N14" s="7"/>
      <c r="O14" s="6"/>
      <c r="P14" s="6"/>
      <c r="Q14" s="111" t="s">
        <v>84</v>
      </c>
    </row>
    <row r="15" spans="1:19" s="3" customFormat="1" ht="15.6" customHeight="1" x14ac:dyDescent="0.3">
      <c r="B15" s="36"/>
      <c r="C15" s="1" t="s">
        <v>22</v>
      </c>
      <c r="D15" s="4" t="s">
        <v>100</v>
      </c>
      <c r="E15" s="4" t="s">
        <v>101</v>
      </c>
      <c r="F15" s="25" t="s">
        <v>4</v>
      </c>
      <c r="G15" s="4" t="s">
        <v>102</v>
      </c>
      <c r="H15" s="93">
        <f>H14*H13</f>
        <v>0.81</v>
      </c>
      <c r="I15" s="2" t="s">
        <v>2</v>
      </c>
      <c r="J15" s="9">
        <f>L15*O15</f>
        <v>0.81</v>
      </c>
      <c r="K15" s="2" t="s">
        <v>4</v>
      </c>
      <c r="L15" s="10">
        <f>H14</f>
        <v>1.5</v>
      </c>
      <c r="M15" s="11" t="s">
        <v>1</v>
      </c>
      <c r="N15" s="12" t="s">
        <v>18</v>
      </c>
      <c r="O15" s="13">
        <f>H13</f>
        <v>0.54</v>
      </c>
      <c r="P15" s="9" t="s">
        <v>0</v>
      </c>
      <c r="Q15" s="111" t="s">
        <v>60</v>
      </c>
    </row>
    <row r="16" spans="1:19" s="3" customFormat="1" ht="15.6" customHeight="1" x14ac:dyDescent="0.3">
      <c r="B16" s="35"/>
      <c r="C16" s="1" t="s">
        <v>25</v>
      </c>
      <c r="D16" s="2" t="s">
        <v>52</v>
      </c>
      <c r="E16" s="14" t="s">
        <v>33</v>
      </c>
      <c r="F16" s="8"/>
      <c r="G16" s="2"/>
      <c r="H16" s="92">
        <f>H7</f>
        <v>0.2</v>
      </c>
      <c r="I16" s="50" t="s">
        <v>0</v>
      </c>
      <c r="J16" s="2"/>
      <c r="K16" s="2"/>
      <c r="L16" s="6"/>
      <c r="M16" s="2"/>
      <c r="N16" s="8"/>
      <c r="O16" s="6"/>
      <c r="P16" s="48"/>
      <c r="Q16" s="112"/>
    </row>
    <row r="17" spans="2:20" s="3" customFormat="1" ht="15.6" customHeight="1" thickBot="1" x14ac:dyDescent="0.35">
      <c r="B17" s="82"/>
      <c r="C17" s="17" t="s">
        <v>26</v>
      </c>
      <c r="D17" s="16" t="s">
        <v>53</v>
      </c>
      <c r="E17" s="16" t="s">
        <v>34</v>
      </c>
      <c r="F17" s="18" t="s">
        <v>4</v>
      </c>
      <c r="G17" s="140" t="s">
        <v>103</v>
      </c>
      <c r="H17" s="94">
        <f>H14*H13/H16</f>
        <v>4.05</v>
      </c>
      <c r="I17" s="16" t="s">
        <v>1</v>
      </c>
      <c r="J17" s="19">
        <f>L17/O17</f>
        <v>4.05</v>
      </c>
      <c r="K17" s="16" t="s">
        <v>4</v>
      </c>
      <c r="L17" s="19">
        <f>H14*H13</f>
        <v>0.81</v>
      </c>
      <c r="M17" s="19" t="s">
        <v>2</v>
      </c>
      <c r="N17" s="20" t="s">
        <v>5</v>
      </c>
      <c r="O17" s="21">
        <f>H16</f>
        <v>0.2</v>
      </c>
      <c r="P17" s="22" t="s">
        <v>0</v>
      </c>
      <c r="Q17" s="111"/>
    </row>
    <row r="18" spans="2:20" s="3" customFormat="1" ht="15.6" customHeight="1" x14ac:dyDescent="0.3">
      <c r="B18" s="81" t="s">
        <v>32</v>
      </c>
      <c r="C18" s="23">
        <v>1</v>
      </c>
      <c r="D18" s="2" t="s">
        <v>54</v>
      </c>
      <c r="E18" s="2" t="s">
        <v>27</v>
      </c>
      <c r="F18" s="8"/>
      <c r="G18" s="2"/>
      <c r="H18" s="95">
        <f>H8</f>
        <v>0.95</v>
      </c>
      <c r="I18" s="51" t="s">
        <v>0</v>
      </c>
      <c r="J18" s="9"/>
      <c r="K18" s="8"/>
      <c r="L18" s="8"/>
      <c r="M18" s="8"/>
      <c r="N18" s="8"/>
      <c r="O18" s="8"/>
      <c r="P18" s="8"/>
      <c r="Q18" s="113"/>
    </row>
    <row r="19" spans="2:20" s="2" customFormat="1" ht="15.6" customHeight="1" thickBot="1" x14ac:dyDescent="0.35">
      <c r="B19" s="83"/>
      <c r="C19" s="24">
        <v>2</v>
      </c>
      <c r="D19" s="16" t="s">
        <v>59</v>
      </c>
      <c r="E19" s="16" t="s">
        <v>38</v>
      </c>
      <c r="F19" s="18"/>
      <c r="G19" s="16"/>
      <c r="H19" s="96">
        <f>H9</f>
        <v>0.05</v>
      </c>
      <c r="I19" s="52" t="s">
        <v>0</v>
      </c>
      <c r="J19" s="22"/>
      <c r="K19" s="16"/>
      <c r="L19" s="22"/>
      <c r="M19" s="22"/>
      <c r="N19" s="18"/>
      <c r="O19" s="22"/>
      <c r="P19" s="22"/>
      <c r="Q19" s="111"/>
    </row>
    <row r="20" spans="2:20" s="3" customFormat="1" ht="15.6" customHeight="1" x14ac:dyDescent="0.3">
      <c r="B20" s="84" t="s">
        <v>24</v>
      </c>
      <c r="C20" s="43">
        <v>3</v>
      </c>
      <c r="D20" s="2" t="s">
        <v>55</v>
      </c>
      <c r="E20" s="2" t="s">
        <v>28</v>
      </c>
      <c r="F20" s="8" t="s">
        <v>4</v>
      </c>
      <c r="G20" s="2" t="s">
        <v>30</v>
      </c>
      <c r="H20" s="97">
        <f>H22/H18</f>
        <v>4.2105263157894735</v>
      </c>
      <c r="I20" s="2" t="s">
        <v>1</v>
      </c>
      <c r="J20" s="11">
        <f>L20/O20</f>
        <v>4.2105263157894735</v>
      </c>
      <c r="K20" s="2" t="s">
        <v>4</v>
      </c>
      <c r="L20" s="10">
        <f>H22</f>
        <v>4</v>
      </c>
      <c r="M20" s="26" t="s">
        <v>2</v>
      </c>
      <c r="N20" s="8" t="s">
        <v>5</v>
      </c>
      <c r="O20" s="13">
        <f>H18</f>
        <v>0.95</v>
      </c>
      <c r="P20" s="47" t="s">
        <v>0</v>
      </c>
      <c r="Q20" s="114"/>
    </row>
    <row r="21" spans="2:20" s="2" customFormat="1" ht="15.6" customHeight="1" x14ac:dyDescent="0.3">
      <c r="B21" s="35"/>
      <c r="C21" s="44">
        <v>3</v>
      </c>
      <c r="D21" s="2" t="s">
        <v>56</v>
      </c>
      <c r="E21" s="2" t="s">
        <v>39</v>
      </c>
      <c r="F21" s="8" t="s">
        <v>4</v>
      </c>
      <c r="G21" s="2" t="s">
        <v>40</v>
      </c>
      <c r="H21" s="97">
        <f>H20*H19</f>
        <v>0.21052631578947367</v>
      </c>
      <c r="I21" s="2" t="s">
        <v>2</v>
      </c>
      <c r="J21" s="11">
        <f>L21*O21</f>
        <v>0.21052631578947367</v>
      </c>
      <c r="K21" s="2" t="s">
        <v>4</v>
      </c>
      <c r="L21" s="10">
        <f>H20</f>
        <v>4.2105263157894735</v>
      </c>
      <c r="M21" s="26" t="s">
        <v>1</v>
      </c>
      <c r="N21" s="12" t="s">
        <v>18</v>
      </c>
      <c r="O21" s="13">
        <f>H19</f>
        <v>0.05</v>
      </c>
      <c r="P21" s="47" t="s">
        <v>0</v>
      </c>
      <c r="Q21" s="115"/>
    </row>
    <row r="22" spans="2:20" s="2" customFormat="1" ht="15.6" customHeight="1" thickBot="1" x14ac:dyDescent="0.35">
      <c r="B22" s="83"/>
      <c r="C22" s="87">
        <v>4</v>
      </c>
      <c r="D22" s="16" t="s">
        <v>75</v>
      </c>
      <c r="E22" s="16" t="s">
        <v>29</v>
      </c>
      <c r="F22" s="18" t="s">
        <v>4</v>
      </c>
      <c r="G22" s="16" t="s">
        <v>31</v>
      </c>
      <c r="H22" s="98">
        <f>H10</f>
        <v>4</v>
      </c>
      <c r="I22" s="88" t="s">
        <v>2</v>
      </c>
      <c r="J22" s="19"/>
      <c r="K22" s="16"/>
      <c r="L22" s="28"/>
      <c r="M22" s="28"/>
      <c r="N22" s="18"/>
      <c r="O22" s="22"/>
      <c r="P22" s="89"/>
      <c r="Q22" s="111"/>
    </row>
    <row r="23" spans="2:20" s="3" customFormat="1" ht="15.6" customHeight="1" x14ac:dyDescent="0.3">
      <c r="B23" s="84" t="s">
        <v>81</v>
      </c>
      <c r="C23" s="53">
        <v>5</v>
      </c>
      <c r="D23" s="2" t="s">
        <v>50</v>
      </c>
      <c r="E23" s="2" t="s">
        <v>35</v>
      </c>
      <c r="F23" s="8" t="s">
        <v>4</v>
      </c>
      <c r="G23" s="14" t="s">
        <v>41</v>
      </c>
      <c r="H23" s="99">
        <f>H18-H19</f>
        <v>0.89999999999999991</v>
      </c>
      <c r="I23" s="2" t="s">
        <v>0</v>
      </c>
      <c r="J23" s="9">
        <f>L23-O23</f>
        <v>0.89999999999999991</v>
      </c>
      <c r="K23" s="2" t="s">
        <v>4</v>
      </c>
      <c r="L23" s="13">
        <f>H18</f>
        <v>0.95</v>
      </c>
      <c r="M23" s="9" t="s">
        <v>0</v>
      </c>
      <c r="N23" s="8" t="s">
        <v>17</v>
      </c>
      <c r="O23" s="13">
        <f>H19</f>
        <v>0.05</v>
      </c>
      <c r="P23" s="9" t="s">
        <v>0</v>
      </c>
      <c r="Q23" s="111"/>
    </row>
    <row r="24" spans="2:20" s="3" customFormat="1" ht="15.6" customHeight="1" x14ac:dyDescent="0.3">
      <c r="B24" s="35"/>
      <c r="C24" s="54">
        <v>6</v>
      </c>
      <c r="D24" s="2" t="s">
        <v>49</v>
      </c>
      <c r="E24" s="2" t="s">
        <v>46</v>
      </c>
      <c r="F24" s="8" t="s">
        <v>4</v>
      </c>
      <c r="G24" s="2" t="s">
        <v>42</v>
      </c>
      <c r="H24" s="97">
        <f>H20*H23</f>
        <v>3.7894736842105257</v>
      </c>
      <c r="I24" s="2" t="s">
        <v>2</v>
      </c>
      <c r="J24" s="11">
        <f>L24-O24</f>
        <v>3.7894736842105265</v>
      </c>
      <c r="K24" s="2" t="s">
        <v>4</v>
      </c>
      <c r="L24" s="10">
        <f>H22</f>
        <v>4</v>
      </c>
      <c r="M24" s="26" t="s">
        <v>2</v>
      </c>
      <c r="N24" s="12" t="s">
        <v>17</v>
      </c>
      <c r="O24" s="13">
        <f>H21</f>
        <v>0.21052631578947367</v>
      </c>
      <c r="P24" s="9" t="s">
        <v>2</v>
      </c>
      <c r="Q24" s="111"/>
      <c r="R24" s="2"/>
      <c r="S24" s="2"/>
      <c r="T24" s="2"/>
    </row>
    <row r="25" spans="2:20" s="3" customFormat="1" ht="15.6" customHeight="1" x14ac:dyDescent="0.3">
      <c r="B25" s="36"/>
      <c r="C25" s="54">
        <v>7</v>
      </c>
      <c r="D25" s="2" t="s">
        <v>48</v>
      </c>
      <c r="E25" s="14" t="s">
        <v>36</v>
      </c>
      <c r="F25" s="7" t="s">
        <v>4</v>
      </c>
      <c r="G25" s="2" t="s">
        <v>43</v>
      </c>
      <c r="H25" s="100">
        <f>H24/H17</f>
        <v>0.93567251461988288</v>
      </c>
      <c r="I25" s="2" t="s">
        <v>0</v>
      </c>
      <c r="J25" s="29">
        <f>L25/O25</f>
        <v>0.93567251461988288</v>
      </c>
      <c r="K25" s="2" t="s">
        <v>4</v>
      </c>
      <c r="L25" s="30">
        <f>H24</f>
        <v>3.7894736842105257</v>
      </c>
      <c r="M25" s="31" t="s">
        <v>2</v>
      </c>
      <c r="N25" s="7" t="s">
        <v>5</v>
      </c>
      <c r="O25" s="30">
        <f>H17</f>
        <v>4.05</v>
      </c>
      <c r="P25" s="31" t="s">
        <v>1</v>
      </c>
      <c r="Q25" s="111"/>
      <c r="R25" s="123"/>
      <c r="S25" s="2"/>
      <c r="T25" s="2"/>
    </row>
    <row r="26" spans="2:20" s="3" customFormat="1" ht="15.6" customHeight="1" x14ac:dyDescent="0.3">
      <c r="B26" s="36"/>
      <c r="C26" s="54">
        <v>8</v>
      </c>
      <c r="D26" s="3" t="s">
        <v>47</v>
      </c>
      <c r="E26" s="14" t="s">
        <v>37</v>
      </c>
      <c r="F26" s="8" t="s">
        <v>4</v>
      </c>
      <c r="G26" s="14" t="s">
        <v>44</v>
      </c>
      <c r="H26" s="101">
        <f>H25-H23</f>
        <v>3.5672514619882967E-2</v>
      </c>
      <c r="I26" s="2" t="s">
        <v>0</v>
      </c>
      <c r="J26" s="127">
        <f>L26-O26</f>
        <v>3.5672514619882967E-2</v>
      </c>
      <c r="K26" s="2" t="s">
        <v>4</v>
      </c>
      <c r="L26" s="13">
        <f>H25</f>
        <v>0.93567251461988288</v>
      </c>
      <c r="M26" s="9" t="s">
        <v>0</v>
      </c>
      <c r="N26" s="12" t="s">
        <v>17</v>
      </c>
      <c r="O26" s="13">
        <f>H23</f>
        <v>0.89999999999999991</v>
      </c>
      <c r="P26" s="9" t="s">
        <v>0</v>
      </c>
      <c r="Q26" s="116" t="s">
        <v>73</v>
      </c>
      <c r="R26" s="124"/>
      <c r="S26" s="2"/>
      <c r="T26" s="2"/>
    </row>
    <row r="27" spans="2:20" ht="15.6" customHeight="1" thickBot="1" x14ac:dyDescent="0.35">
      <c r="B27" s="82"/>
      <c r="C27" s="55">
        <v>9</v>
      </c>
      <c r="D27" s="16" t="s">
        <v>57</v>
      </c>
      <c r="E27" s="32" t="s">
        <v>3</v>
      </c>
      <c r="F27" s="18" t="s">
        <v>4</v>
      </c>
      <c r="G27" s="16" t="s">
        <v>45</v>
      </c>
      <c r="H27" s="94">
        <f>H25/H16</f>
        <v>4.6783625730994141</v>
      </c>
      <c r="I27" s="16" t="s">
        <v>7</v>
      </c>
      <c r="J27" s="19">
        <f>L27/O27</f>
        <v>4.6783625730994141</v>
      </c>
      <c r="K27" s="16" t="s">
        <v>4</v>
      </c>
      <c r="L27" s="21">
        <f>H25</f>
        <v>0.93567251461988288</v>
      </c>
      <c r="M27" s="22" t="s">
        <v>0</v>
      </c>
      <c r="N27" s="18" t="s">
        <v>5</v>
      </c>
      <c r="O27" s="27">
        <f>H16</f>
        <v>0.2</v>
      </c>
      <c r="P27" s="19" t="s">
        <v>0</v>
      </c>
      <c r="Q27" s="117"/>
    </row>
    <row r="28" spans="2:20" ht="15.6" customHeight="1" x14ac:dyDescent="0.3">
      <c r="B28" s="84" t="s">
        <v>63</v>
      </c>
      <c r="C28" s="125" t="s">
        <v>20</v>
      </c>
      <c r="D28" s="3" t="s">
        <v>64</v>
      </c>
      <c r="E28" s="2" t="s">
        <v>66</v>
      </c>
      <c r="F28" s="33" t="s">
        <v>4</v>
      </c>
      <c r="G28" s="2" t="s">
        <v>67</v>
      </c>
      <c r="H28" s="102">
        <f>H25/H23</f>
        <v>1.0396361273554255</v>
      </c>
      <c r="I28" s="3"/>
      <c r="J28" s="11">
        <f>H20/H17</f>
        <v>1.0396361273554255</v>
      </c>
      <c r="K28" s="3" t="s">
        <v>4</v>
      </c>
      <c r="L28" s="34">
        <f>H23</f>
        <v>0.89999999999999991</v>
      </c>
      <c r="M28" s="3" t="s">
        <v>0</v>
      </c>
      <c r="N28" s="33" t="s">
        <v>5</v>
      </c>
      <c r="O28" s="34">
        <f>H25</f>
        <v>0.93567251461988288</v>
      </c>
      <c r="P28" s="3" t="s">
        <v>0</v>
      </c>
      <c r="Q28" s="115" t="s">
        <v>62</v>
      </c>
    </row>
    <row r="29" spans="2:20" ht="15.6" customHeight="1" x14ac:dyDescent="0.3">
      <c r="B29" s="36"/>
      <c r="C29" s="126" t="s">
        <v>21</v>
      </c>
      <c r="D29" s="3" t="s">
        <v>65</v>
      </c>
      <c r="E29" s="129" t="s">
        <v>104</v>
      </c>
      <c r="F29" s="25" t="s">
        <v>4</v>
      </c>
      <c r="G29" s="2" t="s">
        <v>68</v>
      </c>
      <c r="H29" s="103">
        <f>H13/H16</f>
        <v>2.7</v>
      </c>
      <c r="J29" s="11">
        <f>L29/O29</f>
        <v>2.6999999999999997</v>
      </c>
      <c r="K29" s="3" t="s">
        <v>4</v>
      </c>
      <c r="L29" s="34">
        <f>H17</f>
        <v>4.05</v>
      </c>
      <c r="M29" s="3" t="s">
        <v>0</v>
      </c>
      <c r="N29" s="33" t="s">
        <v>5</v>
      </c>
      <c r="O29" s="34">
        <f>H14</f>
        <v>1.5</v>
      </c>
      <c r="P29" s="3" t="s">
        <v>0</v>
      </c>
      <c r="Q29" s="115" t="s">
        <v>61</v>
      </c>
    </row>
    <row r="30" spans="2:20" ht="15.6" customHeight="1" thickBot="1" x14ac:dyDescent="0.35">
      <c r="B30" s="85"/>
      <c r="C30" s="38"/>
      <c r="D30" s="37" t="s">
        <v>69</v>
      </c>
      <c r="E30" s="38" t="s">
        <v>70</v>
      </c>
      <c r="F30" s="39" t="s">
        <v>4</v>
      </c>
      <c r="G30" s="40" t="s">
        <v>71</v>
      </c>
      <c r="H30" s="104">
        <f>H28*H29</f>
        <v>2.807017543859649</v>
      </c>
      <c r="I30" s="37"/>
      <c r="J30" s="41">
        <f>L30/O30</f>
        <v>2.807017543859649</v>
      </c>
      <c r="K30" s="37" t="s">
        <v>4</v>
      </c>
      <c r="L30" s="42">
        <f>H20</f>
        <v>4.2105263157894735</v>
      </c>
      <c r="M30" s="37" t="s">
        <v>1</v>
      </c>
      <c r="N30" s="39" t="s">
        <v>5</v>
      </c>
      <c r="O30" s="42">
        <f>H14</f>
        <v>1.5</v>
      </c>
      <c r="P30" s="37" t="s">
        <v>1</v>
      </c>
      <c r="Q30" s="115" t="s">
        <v>72</v>
      </c>
    </row>
    <row r="31" spans="2:20" ht="15.6" customHeight="1" thickTop="1" x14ac:dyDescent="0.3">
      <c r="C31" s="4"/>
      <c r="F31" s="4"/>
      <c r="N31" s="4"/>
      <c r="Q31" s="4"/>
    </row>
    <row r="32" spans="2:20" ht="15.6" customHeight="1" x14ac:dyDescent="0.3"/>
    <row r="33" ht="15.6" customHeight="1" x14ac:dyDescent="0.3"/>
    <row r="34" ht="15.6" customHeight="1" x14ac:dyDescent="0.3"/>
    <row r="35" ht="15.6" customHeight="1" x14ac:dyDescent="0.3"/>
    <row r="36" ht="15.6" customHeight="1" x14ac:dyDescent="0.3"/>
    <row r="37" ht="15.6" customHeight="1" x14ac:dyDescent="0.3"/>
    <row r="38" ht="15.6" customHeight="1" x14ac:dyDescent="0.3"/>
    <row r="39" ht="15.6" customHeight="1" x14ac:dyDescent="0.3"/>
    <row r="40" ht="15.6" customHeight="1" x14ac:dyDescent="0.3"/>
    <row r="41" ht="15.6" customHeight="1" x14ac:dyDescent="0.3"/>
    <row r="42" ht="15.6" customHeight="1" x14ac:dyDescent="0.3"/>
    <row r="43" ht="15.6" customHeight="1" x14ac:dyDescent="0.3"/>
    <row r="44" ht="15.6" customHeight="1" x14ac:dyDescent="0.3"/>
    <row r="45" ht="15.6" customHeight="1" x14ac:dyDescent="0.3"/>
    <row r="46" ht="15.6" customHeight="1" x14ac:dyDescent="0.3"/>
    <row r="47" ht="15.6" customHeight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Fibroblast(1)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2020-09-23T12:10:44Z</dcterms:modified>
</cp:coreProperties>
</file>